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хоз\Downloads\сайт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43" i="1" l="1"/>
  <c r="F143" i="1"/>
  <c r="G143" i="1"/>
  <c r="H143" i="1"/>
  <c r="I143" i="1"/>
  <c r="J143" i="1"/>
  <c r="K143" i="1"/>
  <c r="E142" i="1"/>
  <c r="F142" i="1"/>
  <c r="G142" i="1"/>
  <c r="H142" i="1"/>
  <c r="I142" i="1"/>
  <c r="J142" i="1"/>
  <c r="K142" i="1"/>
  <c r="E124" i="1"/>
  <c r="F124" i="1"/>
  <c r="G124" i="1"/>
  <c r="H124" i="1"/>
  <c r="I124" i="1"/>
  <c r="J124" i="1"/>
  <c r="K124" i="1"/>
  <c r="E104" i="1"/>
  <c r="F104" i="1"/>
  <c r="G104" i="1"/>
  <c r="H104" i="1"/>
  <c r="I104" i="1"/>
  <c r="J104" i="1"/>
  <c r="K104" i="1"/>
  <c r="E103" i="1"/>
  <c r="F103" i="1"/>
  <c r="G103" i="1"/>
  <c r="H103" i="1"/>
  <c r="I103" i="1"/>
  <c r="J103" i="1"/>
  <c r="K103" i="1"/>
  <c r="D102" i="1"/>
  <c r="E102" i="1"/>
  <c r="F102" i="1"/>
  <c r="G102" i="1"/>
  <c r="H102" i="1"/>
  <c r="I102" i="1"/>
  <c r="J102" i="1"/>
  <c r="K102" i="1"/>
  <c r="D87" i="1"/>
  <c r="E87" i="1"/>
  <c r="F87" i="1"/>
  <c r="G87" i="1"/>
  <c r="H87" i="1"/>
  <c r="I87" i="1"/>
  <c r="J87" i="1"/>
  <c r="K87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E84" i="1"/>
  <c r="F84" i="1"/>
  <c r="G84" i="1"/>
  <c r="H84" i="1"/>
  <c r="I84" i="1"/>
  <c r="J84" i="1"/>
  <c r="K84" i="1"/>
  <c r="E85" i="1"/>
  <c r="F85" i="1"/>
  <c r="G85" i="1"/>
  <c r="H85" i="1"/>
  <c r="I85" i="1"/>
  <c r="J85" i="1"/>
  <c r="K85" i="1"/>
  <c r="D69" i="1"/>
  <c r="E69" i="1"/>
  <c r="F69" i="1"/>
  <c r="G69" i="1"/>
  <c r="H69" i="1"/>
  <c r="I69" i="1"/>
  <c r="J69" i="1"/>
  <c r="K69" i="1"/>
  <c r="E63" i="1"/>
  <c r="F63" i="1"/>
  <c r="G63" i="1"/>
  <c r="H63" i="1"/>
  <c r="I63" i="1"/>
  <c r="J63" i="1"/>
  <c r="K63" i="1"/>
  <c r="D64" i="1"/>
  <c r="E64" i="1"/>
  <c r="F64" i="1"/>
  <c r="G64" i="1"/>
  <c r="H64" i="1"/>
  <c r="I64" i="1"/>
  <c r="J64" i="1"/>
  <c r="K64" i="1"/>
  <c r="E65" i="1"/>
  <c r="F65" i="1"/>
  <c r="G65" i="1"/>
  <c r="H65" i="1"/>
  <c r="I65" i="1"/>
  <c r="J65" i="1"/>
  <c r="K65" i="1"/>
  <c r="E66" i="1"/>
  <c r="F66" i="1"/>
  <c r="G66" i="1"/>
  <c r="H66" i="1"/>
  <c r="I66" i="1"/>
  <c r="J66" i="1"/>
  <c r="K66" i="1"/>
  <c r="E67" i="1"/>
  <c r="F67" i="1"/>
  <c r="G67" i="1"/>
  <c r="H67" i="1"/>
  <c r="I67" i="1"/>
  <c r="J67" i="1"/>
  <c r="K67" i="1"/>
  <c r="D68" i="1"/>
  <c r="E68" i="1"/>
  <c r="F68" i="1"/>
  <c r="G68" i="1"/>
  <c r="H68" i="1"/>
  <c r="I68" i="1"/>
  <c r="J68" i="1"/>
  <c r="K68" i="1"/>
  <c r="E44" i="1"/>
  <c r="F44" i="1"/>
  <c r="G44" i="1"/>
  <c r="H44" i="1"/>
  <c r="I44" i="1"/>
  <c r="J44" i="1"/>
  <c r="K44" i="1"/>
  <c r="D45" i="1"/>
  <c r="E45" i="1"/>
  <c r="F45" i="1"/>
  <c r="G45" i="1"/>
  <c r="H45" i="1"/>
  <c r="I45" i="1"/>
  <c r="J45" i="1"/>
  <c r="K45" i="1"/>
  <c r="E46" i="1"/>
  <c r="F46" i="1"/>
  <c r="G46" i="1"/>
  <c r="H46" i="1"/>
  <c r="I46" i="1"/>
  <c r="J46" i="1"/>
  <c r="K46" i="1"/>
  <c r="E47" i="1"/>
  <c r="F47" i="1"/>
  <c r="G47" i="1"/>
  <c r="H47" i="1"/>
  <c r="I47" i="1"/>
  <c r="J47" i="1"/>
  <c r="K47" i="1"/>
  <c r="E48" i="1"/>
  <c r="F48" i="1"/>
  <c r="G48" i="1"/>
  <c r="H48" i="1"/>
  <c r="I48" i="1"/>
  <c r="J48" i="1"/>
  <c r="K48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E27" i="1"/>
  <c r="F27" i="1"/>
  <c r="G27" i="1"/>
  <c r="H27" i="1"/>
  <c r="I27" i="1"/>
  <c r="J27" i="1"/>
  <c r="K27" i="1"/>
  <c r="E28" i="1"/>
  <c r="F28" i="1"/>
  <c r="G28" i="1"/>
  <c r="H28" i="1"/>
  <c r="I28" i="1"/>
  <c r="J28" i="1"/>
  <c r="K28" i="1"/>
  <c r="E29" i="1"/>
  <c r="F29" i="1"/>
  <c r="G29" i="1"/>
  <c r="H29" i="1"/>
  <c r="I29" i="1"/>
  <c r="J29" i="1"/>
  <c r="K29" i="1"/>
  <c r="D30" i="1"/>
  <c r="E30" i="1"/>
  <c r="F30" i="1"/>
  <c r="G30" i="1"/>
  <c r="H30" i="1"/>
  <c r="I30" i="1"/>
  <c r="J30" i="1"/>
  <c r="K30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D11" i="1"/>
  <c r="E11" i="1"/>
  <c r="F11" i="1"/>
  <c r="G11" i="1"/>
  <c r="H11" i="1"/>
  <c r="I11" i="1"/>
  <c r="J11" i="1"/>
  <c r="K11" i="1"/>
  <c r="D12" i="1"/>
  <c r="E12" i="1"/>
  <c r="F12" i="1"/>
  <c r="G12" i="1"/>
  <c r="H12" i="1"/>
  <c r="I12" i="1"/>
  <c r="J12" i="1"/>
  <c r="K12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J196" i="1" l="1"/>
</calcChain>
</file>

<file path=xl/sharedStrings.xml><?xml version="1.0" encoding="utf-8"?>
<sst xmlns="http://schemas.openxmlformats.org/spreadsheetml/2006/main" count="213" uniqueCount="61">
  <si>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</si>
  <si>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</si>
  <si>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</si>
  <si>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</si>
  <si>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</si>
  <si>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</si>
  <si>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</si>
  <si>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</si>
  <si>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</si>
  <si>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</si>
  <si>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</si>
  <si>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</si>
  <si>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</si>
  <si>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</si>
  <si>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</si>
  <si>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</si>
  <si>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</si>
  <si>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</si>
  <si>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</si>
  <si>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</si>
  <si>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</si>
  <si>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</si>
  <si>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</si>
  <si>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</si>
  <si>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</si>
  <si>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</si>
  <si>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</si>
  <si>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</si>
  <si>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</si>
  <si>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</si>
  <si>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</si>
  <si>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</si>
  <si>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</si>
  <si>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</si>
  <si>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</si>
  <si>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</si>
  <si>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</si>
  <si>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</si>
  <si>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</si>
  <si>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пельмени мясные отварные</t>
  </si>
  <si>
    <t>бутерброд с маслом</t>
  </si>
  <si>
    <t>лапшевник с творогом</t>
  </si>
  <si>
    <t>208-327</t>
  </si>
  <si>
    <t>какао с молоком</t>
  </si>
  <si>
    <t>каша рассыпчатая пшеничная</t>
  </si>
  <si>
    <t>котлета рубленная из бройлер цыплят</t>
  </si>
  <si>
    <t>компот из смеси сухофруктов</t>
  </si>
  <si>
    <t>кисломол.</t>
  </si>
  <si>
    <t>сыр порциями</t>
  </si>
  <si>
    <t>жаркое по домашнему</t>
  </si>
  <si>
    <t>хлеб пшеничный</t>
  </si>
  <si>
    <t>Н</t>
  </si>
  <si>
    <t>напиток с витаминами Витошка</t>
  </si>
  <si>
    <t>яблоко</t>
  </si>
  <si>
    <t>каша жидкая молочная из манной крупы</t>
  </si>
  <si>
    <t>яйцо вареное</t>
  </si>
  <si>
    <t>икра кабачковая п/п</t>
  </si>
  <si>
    <t>чай с лимоном</t>
  </si>
  <si>
    <t>МБОУ Екатериновская сош им.героев Екатериновского подполья</t>
  </si>
  <si>
    <t>директор</t>
  </si>
  <si>
    <t>Е.А.Ткачева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</si>
</sst>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m2023_sm__2kh7___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гуляш</v>
          </cell>
          <cell r="F6">
            <v>100</v>
          </cell>
          <cell r="G6">
            <v>10.64</v>
          </cell>
          <cell r="H6">
            <v>28.19</v>
          </cell>
          <cell r="I6">
            <v>2.89</v>
          </cell>
          <cell r="J6">
            <v>309</v>
          </cell>
          <cell r="K6">
            <v>260</v>
          </cell>
        </row>
        <row r="7">
          <cell r="D7" t="str">
            <v>закуска</v>
          </cell>
          <cell r="E7" t="str">
            <v>овощи соленные(капуста)</v>
          </cell>
          <cell r="F7">
            <v>60</v>
          </cell>
          <cell r="G7">
            <v>0.42</v>
          </cell>
          <cell r="H7">
            <v>0.06</v>
          </cell>
          <cell r="I7">
            <v>1.1399999999999999</v>
          </cell>
          <cell r="J7">
            <v>7.2</v>
          </cell>
          <cell r="K7">
            <v>71</v>
          </cell>
        </row>
        <row r="8">
          <cell r="F8">
            <v>180</v>
          </cell>
          <cell r="G8">
            <v>0</v>
          </cell>
          <cell r="H8">
            <v>0</v>
          </cell>
          <cell r="I8">
            <v>17.100000000000001</v>
          </cell>
          <cell r="J8">
            <v>72</v>
          </cell>
          <cell r="K8">
            <v>507</v>
          </cell>
        </row>
        <row r="9">
          <cell r="E9" t="str">
            <v>хлеб пшеничный</v>
          </cell>
          <cell r="F9">
            <v>30</v>
          </cell>
          <cell r="G9">
            <v>2.2799999999999998</v>
          </cell>
          <cell r="H9">
            <v>0.24</v>
          </cell>
          <cell r="I9">
            <v>14.1</v>
          </cell>
          <cell r="J9">
            <v>69</v>
          </cell>
          <cell r="K9" t="str">
            <v>Н</v>
          </cell>
        </row>
        <row r="11">
          <cell r="D11" t="str">
            <v>сладкое</v>
          </cell>
          <cell r="E11" t="str">
            <v>печенье</v>
          </cell>
          <cell r="F11">
            <v>30</v>
          </cell>
          <cell r="G11">
            <v>6.15</v>
          </cell>
          <cell r="H11">
            <v>3.45</v>
          </cell>
          <cell r="I11">
            <v>19.8</v>
          </cell>
          <cell r="J11">
            <v>98</v>
          </cell>
          <cell r="K11" t="str">
            <v>Н</v>
          </cell>
        </row>
        <row r="12">
          <cell r="D12" t="str">
            <v>гарнир</v>
          </cell>
          <cell r="E12" t="str">
            <v>макаронные изделия отварные с маслом</v>
          </cell>
          <cell r="F12">
            <v>100</v>
          </cell>
          <cell r="G12">
            <v>3.64</v>
          </cell>
          <cell r="H12">
            <v>3.86</v>
          </cell>
          <cell r="I12">
            <v>20.309999999999999</v>
          </cell>
          <cell r="J12">
            <v>130.47999999999999</v>
          </cell>
          <cell r="K12">
            <v>203</v>
          </cell>
        </row>
        <row r="48">
          <cell r="E48" t="str">
            <v>сосиска</v>
          </cell>
          <cell r="F48">
            <v>100</v>
          </cell>
          <cell r="G48">
            <v>10.210000000000001</v>
          </cell>
          <cell r="H48">
            <v>28.61</v>
          </cell>
          <cell r="I48">
            <v>0.46</v>
          </cell>
          <cell r="J48">
            <v>301.76</v>
          </cell>
          <cell r="K48">
            <v>243</v>
          </cell>
        </row>
        <row r="49">
          <cell r="D49" t="str">
            <v>гарнир</v>
          </cell>
          <cell r="E49" t="str">
            <v>пюре картофельное</v>
          </cell>
          <cell r="F49">
            <v>100</v>
          </cell>
          <cell r="G49">
            <v>2.04</v>
          </cell>
          <cell r="H49">
            <v>3.2</v>
          </cell>
          <cell r="I49">
            <v>13.63</v>
          </cell>
          <cell r="J49">
            <v>91.5</v>
          </cell>
          <cell r="K49">
            <v>312</v>
          </cell>
        </row>
        <row r="50">
          <cell r="E50" t="str">
            <v>чай с лимоном</v>
          </cell>
          <cell r="F50">
            <v>180</v>
          </cell>
          <cell r="G50">
            <v>0.11</v>
          </cell>
          <cell r="H50">
            <v>0.01</v>
          </cell>
          <cell r="I50">
            <v>13.68</v>
          </cell>
          <cell r="J50">
            <v>55.8</v>
          </cell>
          <cell r="K50">
            <v>377</v>
          </cell>
        </row>
        <row r="51">
          <cell r="E51" t="str">
            <v>хлеб пшеничный</v>
          </cell>
          <cell r="F51">
            <v>20</v>
          </cell>
          <cell r="G51">
            <v>1.52</v>
          </cell>
          <cell r="H51">
            <v>0.16</v>
          </cell>
          <cell r="I51">
            <v>9.4</v>
          </cell>
          <cell r="J51">
            <v>46</v>
          </cell>
          <cell r="K51" t="str">
            <v>Н</v>
          </cell>
        </row>
        <row r="52">
          <cell r="E52" t="str">
            <v>яблоко</v>
          </cell>
          <cell r="F52">
            <v>100</v>
          </cell>
          <cell r="G52">
            <v>0.4</v>
          </cell>
          <cell r="H52">
            <v>0.4</v>
          </cell>
          <cell r="I52">
            <v>9.8000000000000007</v>
          </cell>
          <cell r="J52">
            <v>47</v>
          </cell>
          <cell r="K52">
            <v>338</v>
          </cell>
        </row>
        <row r="90">
          <cell r="E90" t="str">
            <v>плов из птицы</v>
          </cell>
          <cell r="F90">
            <v>200</v>
          </cell>
          <cell r="G90">
            <v>16.89</v>
          </cell>
          <cell r="H90">
            <v>9.8699999999999992</v>
          </cell>
          <cell r="I90">
            <v>36.450000000000003</v>
          </cell>
          <cell r="J90">
            <v>302.67</v>
          </cell>
          <cell r="K90">
            <v>291</v>
          </cell>
        </row>
        <row r="91">
          <cell r="D91" t="str">
            <v>закуска</v>
          </cell>
          <cell r="E91" t="str">
            <v>овощи соленные(капуста)</v>
          </cell>
          <cell r="F91">
            <v>60</v>
          </cell>
          <cell r="G91">
            <v>0.42</v>
          </cell>
          <cell r="H91">
            <v>0.06</v>
          </cell>
          <cell r="I91">
            <v>1.1399999999999999</v>
          </cell>
          <cell r="J91">
            <v>7.2</v>
          </cell>
          <cell r="K91">
            <v>71</v>
          </cell>
        </row>
        <row r="92">
          <cell r="E92" t="str">
            <v>компот из смеси сухофруктов</v>
          </cell>
          <cell r="F92">
            <v>200</v>
          </cell>
          <cell r="G92">
            <v>0.66</v>
          </cell>
          <cell r="H92">
            <v>0.09</v>
          </cell>
          <cell r="I92">
            <v>32.01</v>
          </cell>
          <cell r="J92">
            <v>132.80000000000001</v>
          </cell>
          <cell r="K92">
            <v>349</v>
          </cell>
        </row>
        <row r="93">
          <cell r="E93" t="str">
            <v>хлеб пшеничный</v>
          </cell>
          <cell r="F93">
            <v>40</v>
          </cell>
          <cell r="G93">
            <v>3.04</v>
          </cell>
          <cell r="H93">
            <v>0.32</v>
          </cell>
          <cell r="I93">
            <v>18.8</v>
          </cell>
          <cell r="J93">
            <v>92</v>
          </cell>
          <cell r="K93" t="str">
            <v>Н</v>
          </cell>
        </row>
        <row r="132">
          <cell r="E132" t="str">
            <v>тефтели в сметанном томатном соусе</v>
          </cell>
          <cell r="F132">
            <v>110</v>
          </cell>
          <cell r="G132">
            <v>6.96</v>
          </cell>
          <cell r="H132">
            <v>16.11</v>
          </cell>
          <cell r="I132">
            <v>11.61</v>
          </cell>
          <cell r="J132">
            <v>223</v>
          </cell>
          <cell r="K132" t="str">
            <v>279-331</v>
          </cell>
        </row>
        <row r="133">
          <cell r="D133" t="str">
            <v>кисломол.</v>
          </cell>
          <cell r="E133" t="str">
            <v>сыр порциями</v>
          </cell>
          <cell r="F133">
            <v>20</v>
          </cell>
          <cell r="G133">
            <v>4.6399999999999997</v>
          </cell>
          <cell r="H133">
            <v>5.9</v>
          </cell>
          <cell r="I133">
            <v>0</v>
          </cell>
          <cell r="J133">
            <v>72</v>
          </cell>
          <cell r="K133">
            <v>15</v>
          </cell>
        </row>
        <row r="134">
          <cell r="E134" t="str">
            <v>чай с лимоном</v>
          </cell>
          <cell r="F134">
            <v>180</v>
          </cell>
          <cell r="G134">
            <v>0.11</v>
          </cell>
          <cell r="H134">
            <v>0.01</v>
          </cell>
          <cell r="I134">
            <v>13.68</v>
          </cell>
          <cell r="J134">
            <v>55.8</v>
          </cell>
          <cell r="K134">
            <v>377</v>
          </cell>
        </row>
        <row r="135">
          <cell r="E135" t="str">
            <v>хлеб пшеничный</v>
          </cell>
          <cell r="F135">
            <v>30</v>
          </cell>
          <cell r="G135">
            <v>2.2799999999999998</v>
          </cell>
          <cell r="H135">
            <v>0.24</v>
          </cell>
          <cell r="I135">
            <v>14.1</v>
          </cell>
          <cell r="J135">
            <v>69</v>
          </cell>
          <cell r="K135" t="str">
            <v>Н</v>
          </cell>
        </row>
        <row r="137">
          <cell r="D137" t="str">
            <v>закуска</v>
          </cell>
          <cell r="E137" t="str">
            <v>овощи(свекла отварная)</v>
          </cell>
          <cell r="F137">
            <v>60</v>
          </cell>
          <cell r="G137">
            <v>0.85</v>
          </cell>
          <cell r="H137">
            <v>3.61</v>
          </cell>
          <cell r="I137">
            <v>4.96</v>
          </cell>
          <cell r="J137">
            <v>55.68</v>
          </cell>
          <cell r="K137">
            <v>52</v>
          </cell>
        </row>
        <row r="138">
          <cell r="D138" t="str">
            <v>гарнир</v>
          </cell>
          <cell r="E138" t="str">
            <v>каша рассыпчатая гречневая</v>
          </cell>
          <cell r="F138">
            <v>100</v>
          </cell>
          <cell r="G138">
            <v>5.73</v>
          </cell>
          <cell r="H138">
            <v>4.0599999999999996</v>
          </cell>
          <cell r="I138">
            <v>25.76</v>
          </cell>
          <cell r="J138">
            <v>162.5</v>
          </cell>
          <cell r="K138">
            <v>302</v>
          </cell>
        </row>
        <row r="174">
          <cell r="E174" t="str">
            <v>рыба тушенная в томате с овощами</v>
          </cell>
          <cell r="F174">
            <v>100</v>
          </cell>
          <cell r="G174">
            <v>9.75</v>
          </cell>
          <cell r="H174">
            <v>4.95</v>
          </cell>
          <cell r="I174">
            <v>3.8</v>
          </cell>
          <cell r="J174">
            <v>105</v>
          </cell>
          <cell r="K174">
            <v>229</v>
          </cell>
        </row>
        <row r="175">
          <cell r="D175" t="str">
            <v>закуска</v>
          </cell>
          <cell r="E175" t="str">
            <v>овощи соленные(капуста)</v>
          </cell>
          <cell r="F175">
            <v>60</v>
          </cell>
          <cell r="G175">
            <v>0.42</v>
          </cell>
          <cell r="H175">
            <v>0.06</v>
          </cell>
          <cell r="I175">
            <v>1.1399999999999999</v>
          </cell>
          <cell r="J175">
            <v>7.2</v>
          </cell>
          <cell r="K175">
            <v>71</v>
          </cell>
        </row>
        <row r="176">
          <cell r="E176" t="str">
            <v>сок витаминизированный</v>
          </cell>
          <cell r="F176">
            <v>180</v>
          </cell>
          <cell r="G176">
            <v>0.9</v>
          </cell>
          <cell r="H176">
            <v>0</v>
          </cell>
          <cell r="I176">
            <v>18.18</v>
          </cell>
          <cell r="J176">
            <v>76.319999999999993</v>
          </cell>
          <cell r="K176">
            <v>389</v>
          </cell>
        </row>
        <row r="177">
          <cell r="E177" t="str">
            <v>хлеб пшеничный</v>
          </cell>
          <cell r="F177">
            <v>30</v>
          </cell>
          <cell r="G177">
            <v>2.2799999999999998</v>
          </cell>
          <cell r="H177">
            <v>0.24</v>
          </cell>
          <cell r="I177">
            <v>14.1</v>
          </cell>
          <cell r="J177">
            <v>69</v>
          </cell>
          <cell r="K177" t="str">
            <v>Н</v>
          </cell>
        </row>
        <row r="179">
          <cell r="D179" t="str">
            <v>гарнир</v>
          </cell>
          <cell r="E179" t="str">
            <v>пюре картофельное</v>
          </cell>
          <cell r="F179">
            <v>130</v>
          </cell>
          <cell r="G179">
            <v>2.65</v>
          </cell>
          <cell r="H179">
            <v>4.16</v>
          </cell>
          <cell r="I179">
            <v>17.72</v>
          </cell>
          <cell r="J179">
            <v>118.95</v>
          </cell>
          <cell r="K179">
            <v>312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7" activePane="bottomRight" state="frozen"/>
      <selection pane="topRight" activeCell="E1" sqref="E1"/>
      <selection pane="bottomLeft" activeCell="A6" sqref="A6"/>
      <selection pane="bottomRight" activeCell="V172" sqref="V17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58</v>
      </c>
      <c r="D1" s="55"/>
      <c r="E1" s="55"/>
      <c r="F1" s="12" t="s">
        <v>16</v>
      </c>
      <c r="G1" s="2" t="s">
        <v>17</v>
      </c>
      <c r="H1" s="56" t="s">
        <v>59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tr">
        <f>[1]Лист1!E6</f>
        <v>гуляш</v>
      </c>
      <c r="F6" s="40">
        <f>[1]Лист1!F6</f>
        <v>100</v>
      </c>
      <c r="G6" s="40">
        <f>[1]Лист1!G6</f>
        <v>10.64</v>
      </c>
      <c r="H6" s="40">
        <f>[1]Лист1!H6</f>
        <v>28.19</v>
      </c>
      <c r="I6" s="40">
        <f>[1]Лист1!I6</f>
        <v>2.89</v>
      </c>
      <c r="J6" s="40">
        <f>[1]Лист1!J6</f>
        <v>309</v>
      </c>
      <c r="K6" s="41">
        <f>[1]Лист1!K6</f>
        <v>260</v>
      </c>
      <c r="L6" s="40"/>
    </row>
    <row r="7" spans="1:12" ht="15" x14ac:dyDescent="0.25">
      <c r="A7" s="23"/>
      <c r="B7" s="15"/>
      <c r="C7" s="11"/>
      <c r="D7" s="6" t="str">
        <f>[1]Лист1!D7</f>
        <v>закуска</v>
      </c>
      <c r="E7" s="42" t="str">
        <f>[1]Лист1!E7</f>
        <v>овощи соленные(капуста)</v>
      </c>
      <c r="F7" s="43">
        <f>[1]Лист1!F7</f>
        <v>60</v>
      </c>
      <c r="G7" s="43">
        <f>[1]Лист1!G7</f>
        <v>0.42</v>
      </c>
      <c r="H7" s="43">
        <f>[1]Лист1!H7</f>
        <v>0.06</v>
      </c>
      <c r="I7" s="43">
        <f>[1]Лист1!I7</f>
        <v>1.1399999999999999</v>
      </c>
      <c r="J7" s="43">
        <f>[1]Лист1!J7</f>
        <v>7.2</v>
      </c>
      <c r="K7" s="44">
        <f>[1]Лист1!K7</f>
        <v>71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52</v>
      </c>
      <c r="F8" s="43">
        <f>[1]Лист1!F8</f>
        <v>180</v>
      </c>
      <c r="G8" s="43">
        <f>[1]Лист1!G8</f>
        <v>0</v>
      </c>
      <c r="H8" s="43">
        <f>[1]Лист1!H8</f>
        <v>0</v>
      </c>
      <c r="I8" s="43">
        <f>[1]Лист1!I8</f>
        <v>17.100000000000001</v>
      </c>
      <c r="J8" s="43">
        <f>[1]Лист1!J8</f>
        <v>72</v>
      </c>
      <c r="K8" s="44">
        <f>[1]Лист1!K8</f>
        <v>507</v>
      </c>
      <c r="L8" s="43"/>
    </row>
    <row r="9" spans="1:12" ht="15" x14ac:dyDescent="0.25">
      <c r="A9" s="23"/>
      <c r="B9" s="15"/>
      <c r="C9" s="11"/>
      <c r="D9" s="7" t="s">
        <v>23</v>
      </c>
      <c r="E9" s="42" t="str">
        <f>[1]Лист1!E9</f>
        <v>хлеб пшеничный</v>
      </c>
      <c r="F9" s="43">
        <f>[1]Лист1!F9</f>
        <v>30</v>
      </c>
      <c r="G9" s="43">
        <f>[1]Лист1!G9</f>
        <v>2.2799999999999998</v>
      </c>
      <c r="H9" s="43">
        <f>[1]Лист1!H9</f>
        <v>0.24</v>
      </c>
      <c r="I9" s="43">
        <f>[1]Лист1!I9</f>
        <v>14.1</v>
      </c>
      <c r="J9" s="43">
        <f>[1]Лист1!J9</f>
        <v>69</v>
      </c>
      <c r="K9" s="44" t="str">
        <f>[1]Лист1!K9</f>
        <v>Н</v>
      </c>
      <c r="L9" s="43"/>
    </row>
    <row r="10" spans="1:12" ht="15" x14ac:dyDescent="0.25">
      <c r="A10" s="23"/>
      <c r="B10" s="15"/>
      <c r="C10" s="11"/>
      <c r="D10" s="7" t="s">
        <v>24</v>
      </c>
      <c r="E10" s="42">
        <f>[1]Лист1!E10</f>
        <v>0</v>
      </c>
      <c r="F10" s="43">
        <f>[1]Лист1!F10</f>
        <v>0</v>
      </c>
      <c r="G10" s="43">
        <f>[1]Лист1!G10</f>
        <v>0</v>
      </c>
      <c r="H10" s="43">
        <f>[1]Лист1!H10</f>
        <v>0</v>
      </c>
      <c r="I10" s="43">
        <f>[1]Лист1!I10</f>
        <v>0</v>
      </c>
      <c r="J10" s="43">
        <f>[1]Лист1!J10</f>
        <v>0</v>
      </c>
      <c r="K10" s="44">
        <f>[1]Лист1!K10</f>
        <v>0</v>
      </c>
      <c r="L10" s="43"/>
    </row>
    <row r="11" spans="1:12" ht="15" x14ac:dyDescent="0.25">
      <c r="A11" s="23"/>
      <c r="B11" s="15"/>
      <c r="C11" s="11"/>
      <c r="D11" s="6" t="str">
        <f>[1]Лист1!D11</f>
        <v>сладкое</v>
      </c>
      <c r="E11" s="42" t="str">
        <f>[1]Лист1!E11</f>
        <v>печенье</v>
      </c>
      <c r="F11" s="43">
        <f>[1]Лист1!F11</f>
        <v>30</v>
      </c>
      <c r="G11" s="43">
        <f>[1]Лист1!G11</f>
        <v>6.15</v>
      </c>
      <c r="H11" s="43">
        <f>[1]Лист1!H11</f>
        <v>3.45</v>
      </c>
      <c r="I11" s="43">
        <f>[1]Лист1!I11</f>
        <v>19.8</v>
      </c>
      <c r="J11" s="43">
        <f>[1]Лист1!J11</f>
        <v>98</v>
      </c>
      <c r="K11" s="44" t="str">
        <f>[1]Лист1!K11</f>
        <v>Н</v>
      </c>
      <c r="L11" s="43"/>
    </row>
    <row r="12" spans="1:12" ht="15" x14ac:dyDescent="0.25">
      <c r="A12" s="23"/>
      <c r="B12" s="15"/>
      <c r="C12" s="11"/>
      <c r="D12" s="6" t="str">
        <f>[1]Лист1!D12</f>
        <v>гарнир</v>
      </c>
      <c r="E12" s="42" t="str">
        <f>[1]Лист1!E12</f>
        <v>макаронные изделия отварные с маслом</v>
      </c>
      <c r="F12" s="43">
        <f>[1]Лист1!F12</f>
        <v>100</v>
      </c>
      <c r="G12" s="43">
        <f>[1]Лист1!G12</f>
        <v>3.64</v>
      </c>
      <c r="H12" s="43">
        <f>[1]Лист1!H12</f>
        <v>3.86</v>
      </c>
      <c r="I12" s="43">
        <f>[1]Лист1!I12</f>
        <v>20.309999999999999</v>
      </c>
      <c r="J12" s="43">
        <f>[1]Лист1!J12</f>
        <v>130.47999999999999</v>
      </c>
      <c r="K12" s="44">
        <f>[1]Лист1!K12</f>
        <v>203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23.130000000000003</v>
      </c>
      <c r="H13" s="19">
        <f t="shared" si="0"/>
        <v>35.799999999999997</v>
      </c>
      <c r="I13" s="19">
        <f t="shared" si="0"/>
        <v>75.34</v>
      </c>
      <c r="J13" s="19">
        <f t="shared" si="0"/>
        <v>685.68000000000006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23.130000000000003</v>
      </c>
      <c r="H24" s="32">
        <f t="shared" si="4"/>
        <v>35.799999999999997</v>
      </c>
      <c r="I24" s="32">
        <f t="shared" si="4"/>
        <v>75.34</v>
      </c>
      <c r="J24" s="32">
        <f t="shared" si="4"/>
        <v>685.68000000000006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tr">
        <f>[1]Лист1!E48</f>
        <v>сосиска</v>
      </c>
      <c r="F25" s="40">
        <f>[1]Лист1!F48</f>
        <v>100</v>
      </c>
      <c r="G25" s="40">
        <f>[1]Лист1!G48</f>
        <v>10.210000000000001</v>
      </c>
      <c r="H25" s="40">
        <f>[1]Лист1!H48</f>
        <v>28.61</v>
      </c>
      <c r="I25" s="40">
        <f>[1]Лист1!I48</f>
        <v>0.46</v>
      </c>
      <c r="J25" s="40">
        <f>[1]Лист1!J48</f>
        <v>301.76</v>
      </c>
      <c r="K25" s="41">
        <f>[1]Лист1!K48</f>
        <v>243</v>
      </c>
      <c r="L25" s="40"/>
    </row>
    <row r="26" spans="1:12" ht="15" x14ac:dyDescent="0.25">
      <c r="A26" s="14"/>
      <c r="B26" s="15"/>
      <c r="C26" s="11"/>
      <c r="D26" s="6" t="str">
        <f>[1]Лист1!D49</f>
        <v>гарнир</v>
      </c>
      <c r="E26" s="42" t="str">
        <f>[1]Лист1!E49</f>
        <v>пюре картофельное</v>
      </c>
      <c r="F26" s="43">
        <f>[1]Лист1!F49</f>
        <v>100</v>
      </c>
      <c r="G26" s="43">
        <f>[1]Лист1!G49</f>
        <v>2.04</v>
      </c>
      <c r="H26" s="43">
        <f>[1]Лист1!H49</f>
        <v>3.2</v>
      </c>
      <c r="I26" s="43">
        <f>[1]Лист1!I49</f>
        <v>13.63</v>
      </c>
      <c r="J26" s="43">
        <f>[1]Лист1!J49</f>
        <v>91.5</v>
      </c>
      <c r="K26" s="44">
        <f>[1]Лист1!K49</f>
        <v>312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tr">
        <f>[1]Лист1!E50</f>
        <v>чай с лимоном</v>
      </c>
      <c r="F27" s="43">
        <f>[1]Лист1!F50</f>
        <v>180</v>
      </c>
      <c r="G27" s="43">
        <f>[1]Лист1!G50</f>
        <v>0.11</v>
      </c>
      <c r="H27" s="43">
        <f>[1]Лист1!H50</f>
        <v>0.01</v>
      </c>
      <c r="I27" s="43">
        <f>[1]Лист1!I50</f>
        <v>13.68</v>
      </c>
      <c r="J27" s="43">
        <f>[1]Лист1!J50</f>
        <v>55.8</v>
      </c>
      <c r="K27" s="44">
        <f>[1]Лист1!K50</f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tr">
        <f>[1]Лист1!E51</f>
        <v>хлеб пшеничный</v>
      </c>
      <c r="F28" s="43">
        <f>[1]Лист1!F51</f>
        <v>20</v>
      </c>
      <c r="G28" s="43">
        <f>[1]Лист1!G51</f>
        <v>1.52</v>
      </c>
      <c r="H28" s="43">
        <f>[1]Лист1!H51</f>
        <v>0.16</v>
      </c>
      <c r="I28" s="43">
        <f>[1]Лист1!I51</f>
        <v>9.4</v>
      </c>
      <c r="J28" s="43">
        <f>[1]Лист1!J51</f>
        <v>46</v>
      </c>
      <c r="K28" s="44" t="str">
        <f>[1]Лист1!K51</f>
        <v>Н</v>
      </c>
      <c r="L28" s="43"/>
    </row>
    <row r="29" spans="1:12" ht="15" x14ac:dyDescent="0.25">
      <c r="A29" s="14"/>
      <c r="B29" s="15"/>
      <c r="C29" s="11"/>
      <c r="D29" s="7" t="s">
        <v>24</v>
      </c>
      <c r="E29" s="42" t="str">
        <f>[1]Лист1!E52</f>
        <v>яблоко</v>
      </c>
      <c r="F29" s="43">
        <f>[1]Лист1!F52</f>
        <v>100</v>
      </c>
      <c r="G29" s="43">
        <f>[1]Лист1!G52</f>
        <v>0.4</v>
      </c>
      <c r="H29" s="43">
        <f>[1]Лист1!H52</f>
        <v>0.4</v>
      </c>
      <c r="I29" s="43">
        <f>[1]Лист1!I52</f>
        <v>9.8000000000000007</v>
      </c>
      <c r="J29" s="43">
        <f>[1]Лист1!J52</f>
        <v>47</v>
      </c>
      <c r="K29" s="44">
        <f>[1]Лист1!K52</f>
        <v>338</v>
      </c>
      <c r="L29" s="43"/>
    </row>
    <row r="30" spans="1:12" ht="15" x14ac:dyDescent="0.25">
      <c r="A30" s="14"/>
      <c r="B30" s="15"/>
      <c r="C30" s="11"/>
      <c r="D30" s="6">
        <f>[1]Лист1!D53</f>
        <v>0</v>
      </c>
      <c r="E30" s="42">
        <f>[1]Лист1!E53</f>
        <v>0</v>
      </c>
      <c r="F30" s="43">
        <f>[1]Лист1!F53</f>
        <v>0</v>
      </c>
      <c r="G30" s="43">
        <f>[1]Лист1!G53</f>
        <v>0</v>
      </c>
      <c r="H30" s="43">
        <f>[1]Лист1!H53</f>
        <v>0</v>
      </c>
      <c r="I30" s="43">
        <f>[1]Лист1!I53</f>
        <v>0</v>
      </c>
      <c r="J30" s="43">
        <f>[1]Лист1!J53</f>
        <v>0</v>
      </c>
      <c r="K30" s="44">
        <f>[1]Лист1!K53</f>
        <v>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14.28</v>
      </c>
      <c r="H32" s="19">
        <f t="shared" ref="H32" si="7">SUM(H25:H31)</f>
        <v>32.380000000000003</v>
      </c>
      <c r="I32" s="19">
        <f t="shared" ref="I32" si="8">SUM(I25:I31)</f>
        <v>46.97</v>
      </c>
      <c r="J32" s="19">
        <f t="shared" ref="J32:L32" si="9">SUM(J25:J31)</f>
        <v>542.05999999999995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14.28</v>
      </c>
      <c r="H43" s="32">
        <f t="shared" ref="H43" si="15">H32+H42</f>
        <v>32.380000000000003</v>
      </c>
      <c r="I43" s="32">
        <f t="shared" ref="I43" si="16">I32+I42</f>
        <v>46.97</v>
      </c>
      <c r="J43" s="32">
        <f t="shared" ref="J43:L43" si="17">J32+J42</f>
        <v>542.05999999999995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tr">
        <f>[1]Лист1!E90</f>
        <v>плов из птицы</v>
      </c>
      <c r="F44" s="40">
        <f>[1]Лист1!F90</f>
        <v>200</v>
      </c>
      <c r="G44" s="40">
        <f>[1]Лист1!G90</f>
        <v>16.89</v>
      </c>
      <c r="H44" s="40">
        <f>[1]Лист1!H90</f>
        <v>9.8699999999999992</v>
      </c>
      <c r="I44" s="40">
        <f>[1]Лист1!I90</f>
        <v>36.450000000000003</v>
      </c>
      <c r="J44" s="40">
        <f>[1]Лист1!J90</f>
        <v>302.67</v>
      </c>
      <c r="K44" s="41">
        <f>[1]Лист1!K90</f>
        <v>291</v>
      </c>
      <c r="L44" s="40"/>
    </row>
    <row r="45" spans="1:12" ht="15" x14ac:dyDescent="0.25">
      <c r="A45" s="23"/>
      <c r="B45" s="15"/>
      <c r="C45" s="11"/>
      <c r="D45" s="6" t="str">
        <f>[1]Лист1!D91</f>
        <v>закуска</v>
      </c>
      <c r="E45" s="42" t="str">
        <f>[1]Лист1!E91</f>
        <v>овощи соленные(капуста)</v>
      </c>
      <c r="F45" s="43">
        <f>[1]Лист1!F91</f>
        <v>60</v>
      </c>
      <c r="G45" s="43">
        <f>[1]Лист1!G91</f>
        <v>0.42</v>
      </c>
      <c r="H45" s="43">
        <f>[1]Лист1!H91</f>
        <v>0.06</v>
      </c>
      <c r="I45" s="43">
        <f>[1]Лист1!I91</f>
        <v>1.1399999999999999</v>
      </c>
      <c r="J45" s="43">
        <f>[1]Лист1!J91</f>
        <v>7.2</v>
      </c>
      <c r="K45" s="44">
        <f>[1]Лист1!K91</f>
        <v>71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tr">
        <f>[1]Лист1!E92</f>
        <v>компот из смеси сухофруктов</v>
      </c>
      <c r="F46" s="43">
        <f>[1]Лист1!F92</f>
        <v>200</v>
      </c>
      <c r="G46" s="43">
        <f>[1]Лист1!G92</f>
        <v>0.66</v>
      </c>
      <c r="H46" s="43">
        <f>[1]Лист1!H92</f>
        <v>0.09</v>
      </c>
      <c r="I46" s="43">
        <f>[1]Лист1!I92</f>
        <v>32.01</v>
      </c>
      <c r="J46" s="43">
        <f>[1]Лист1!J92</f>
        <v>132.80000000000001</v>
      </c>
      <c r="K46" s="44">
        <f>[1]Лист1!K92</f>
        <v>349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tr">
        <f>[1]Лист1!E93</f>
        <v>хлеб пшеничный</v>
      </c>
      <c r="F47" s="43">
        <f>[1]Лист1!F93</f>
        <v>40</v>
      </c>
      <c r="G47" s="43">
        <f>[1]Лист1!G93</f>
        <v>3.04</v>
      </c>
      <c r="H47" s="43">
        <f>[1]Лист1!H93</f>
        <v>0.32</v>
      </c>
      <c r="I47" s="43">
        <f>[1]Лист1!I93</f>
        <v>18.8</v>
      </c>
      <c r="J47" s="43">
        <f>[1]Лист1!J93</f>
        <v>92</v>
      </c>
      <c r="K47" s="44" t="str">
        <f>[1]Лист1!K93</f>
        <v>Н</v>
      </c>
      <c r="L47" s="43"/>
    </row>
    <row r="48" spans="1:12" ht="15" x14ac:dyDescent="0.25">
      <c r="A48" s="23"/>
      <c r="B48" s="15"/>
      <c r="C48" s="11"/>
      <c r="D48" s="7" t="s">
        <v>24</v>
      </c>
      <c r="E48" s="42">
        <f>[1]Лист1!E94</f>
        <v>0</v>
      </c>
      <c r="F48" s="43">
        <f>[1]Лист1!F94</f>
        <v>0</v>
      </c>
      <c r="G48" s="43">
        <f>[1]Лист1!G94</f>
        <v>0</v>
      </c>
      <c r="H48" s="43">
        <f>[1]Лист1!H94</f>
        <v>0</v>
      </c>
      <c r="I48" s="43">
        <f>[1]Лист1!I94</f>
        <v>0</v>
      </c>
      <c r="J48" s="43">
        <f>[1]Лист1!J94</f>
        <v>0</v>
      </c>
      <c r="K48" s="44">
        <f>[1]Лист1!K94</f>
        <v>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21.01</v>
      </c>
      <c r="H51" s="19">
        <f t="shared" ref="H51" si="19">SUM(H44:H50)</f>
        <v>10.34</v>
      </c>
      <c r="I51" s="19">
        <f t="shared" ref="I51" si="20">SUM(I44:I50)</f>
        <v>88.399999999999991</v>
      </c>
      <c r="J51" s="19">
        <f t="shared" ref="J51:L51" si="21">SUM(J44:J50)</f>
        <v>534.67000000000007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21.01</v>
      </c>
      <c r="H62" s="32">
        <f t="shared" ref="H62" si="27">H51+H61</f>
        <v>10.34</v>
      </c>
      <c r="I62" s="32">
        <f t="shared" ref="I62" si="28">I51+I61</f>
        <v>88.399999999999991</v>
      </c>
      <c r="J62" s="32">
        <f t="shared" ref="J62:L62" si="29">J51+J61</f>
        <v>534.67000000000007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tr">
        <f>[1]Лист1!E132</f>
        <v>тефтели в сметанном томатном соусе</v>
      </c>
      <c r="F63" s="40">
        <f>[1]Лист1!F132</f>
        <v>110</v>
      </c>
      <c r="G63" s="40">
        <f>[1]Лист1!G132</f>
        <v>6.96</v>
      </c>
      <c r="H63" s="40">
        <f>[1]Лист1!H132</f>
        <v>16.11</v>
      </c>
      <c r="I63" s="40">
        <f>[1]Лист1!I132</f>
        <v>11.61</v>
      </c>
      <c r="J63" s="40">
        <f>[1]Лист1!J132</f>
        <v>223</v>
      </c>
      <c r="K63" s="41" t="str">
        <f>[1]Лист1!K132</f>
        <v>279-331</v>
      </c>
      <c r="L63" s="40"/>
    </row>
    <row r="64" spans="1:12" ht="15" x14ac:dyDescent="0.25">
      <c r="A64" s="23"/>
      <c r="B64" s="15"/>
      <c r="C64" s="11"/>
      <c r="D64" s="6" t="str">
        <f>[1]Лист1!D133</f>
        <v>кисломол.</v>
      </c>
      <c r="E64" s="42" t="str">
        <f>[1]Лист1!E133</f>
        <v>сыр порциями</v>
      </c>
      <c r="F64" s="43">
        <f>[1]Лист1!F133</f>
        <v>20</v>
      </c>
      <c r="G64" s="43">
        <f>[1]Лист1!G133</f>
        <v>4.6399999999999997</v>
      </c>
      <c r="H64" s="43">
        <f>[1]Лист1!H133</f>
        <v>5.9</v>
      </c>
      <c r="I64" s="43">
        <f>[1]Лист1!I133</f>
        <v>0</v>
      </c>
      <c r="J64" s="43">
        <f>[1]Лист1!J133</f>
        <v>72</v>
      </c>
      <c r="K64" s="44">
        <f>[1]Лист1!K133</f>
        <v>15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tr">
        <f>[1]Лист1!E134</f>
        <v>чай с лимоном</v>
      </c>
      <c r="F65" s="43">
        <f>[1]Лист1!F134</f>
        <v>180</v>
      </c>
      <c r="G65" s="43">
        <f>[1]Лист1!G134</f>
        <v>0.11</v>
      </c>
      <c r="H65" s="43">
        <f>[1]Лист1!H134</f>
        <v>0.01</v>
      </c>
      <c r="I65" s="43">
        <f>[1]Лист1!I134</f>
        <v>13.68</v>
      </c>
      <c r="J65" s="43">
        <f>[1]Лист1!J134</f>
        <v>55.8</v>
      </c>
      <c r="K65" s="44">
        <f>[1]Лист1!K134</f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tr">
        <f>[1]Лист1!E135</f>
        <v>хлеб пшеничный</v>
      </c>
      <c r="F66" s="43">
        <f>[1]Лист1!F135</f>
        <v>30</v>
      </c>
      <c r="G66" s="43">
        <f>[1]Лист1!G135</f>
        <v>2.2799999999999998</v>
      </c>
      <c r="H66" s="43">
        <f>[1]Лист1!H135</f>
        <v>0.24</v>
      </c>
      <c r="I66" s="43">
        <f>[1]Лист1!I135</f>
        <v>14.1</v>
      </c>
      <c r="J66" s="43">
        <f>[1]Лист1!J135</f>
        <v>69</v>
      </c>
      <c r="K66" s="44" t="str">
        <f>[1]Лист1!K135</f>
        <v>Н</v>
      </c>
      <c r="L66" s="43"/>
    </row>
    <row r="67" spans="1:12" ht="15" x14ac:dyDescent="0.25">
      <c r="A67" s="23"/>
      <c r="B67" s="15"/>
      <c r="C67" s="11"/>
      <c r="D67" s="7" t="s">
        <v>24</v>
      </c>
      <c r="E67" s="42">
        <f>[1]Лист1!E136</f>
        <v>0</v>
      </c>
      <c r="F67" s="43">
        <f>[1]Лист1!F136</f>
        <v>0</v>
      </c>
      <c r="G67" s="43">
        <f>[1]Лист1!G136</f>
        <v>0</v>
      </c>
      <c r="H67" s="43">
        <f>[1]Лист1!H136</f>
        <v>0</v>
      </c>
      <c r="I67" s="43">
        <f>[1]Лист1!I136</f>
        <v>0</v>
      </c>
      <c r="J67" s="43">
        <f>[1]Лист1!J136</f>
        <v>0</v>
      </c>
      <c r="K67" s="44">
        <f>[1]Лист1!K136</f>
        <v>0</v>
      </c>
      <c r="L67" s="43"/>
    </row>
    <row r="68" spans="1:12" ht="15" x14ac:dyDescent="0.25">
      <c r="A68" s="23"/>
      <c r="B68" s="15"/>
      <c r="C68" s="11"/>
      <c r="D68" s="6" t="str">
        <f>[1]Лист1!D137</f>
        <v>закуска</v>
      </c>
      <c r="E68" s="42" t="str">
        <f>[1]Лист1!E137</f>
        <v>овощи(свекла отварная)</v>
      </c>
      <c r="F68" s="43">
        <f>[1]Лист1!F137</f>
        <v>60</v>
      </c>
      <c r="G68" s="43">
        <f>[1]Лист1!G137</f>
        <v>0.85</v>
      </c>
      <c r="H68" s="43">
        <f>[1]Лист1!H137</f>
        <v>3.61</v>
      </c>
      <c r="I68" s="43">
        <f>[1]Лист1!I137</f>
        <v>4.96</v>
      </c>
      <c r="J68" s="43">
        <f>[1]Лист1!J137</f>
        <v>55.68</v>
      </c>
      <c r="K68" s="44">
        <f>[1]Лист1!K137</f>
        <v>52</v>
      </c>
      <c r="L68" s="43"/>
    </row>
    <row r="69" spans="1:12" ht="15" x14ac:dyDescent="0.25">
      <c r="A69" s="23"/>
      <c r="B69" s="15"/>
      <c r="C69" s="11"/>
      <c r="D69" s="6" t="str">
        <f>[1]Лист1!D138</f>
        <v>гарнир</v>
      </c>
      <c r="E69" s="42" t="str">
        <f>[1]Лист1!E138</f>
        <v>каша рассыпчатая гречневая</v>
      </c>
      <c r="F69" s="43">
        <f>[1]Лист1!F138</f>
        <v>100</v>
      </c>
      <c r="G69" s="43">
        <f>[1]Лист1!G138</f>
        <v>5.73</v>
      </c>
      <c r="H69" s="43">
        <f>[1]Лист1!H138</f>
        <v>4.0599999999999996</v>
      </c>
      <c r="I69" s="43">
        <f>[1]Лист1!I138</f>
        <v>25.76</v>
      </c>
      <c r="J69" s="43">
        <f>[1]Лист1!J138</f>
        <v>162.5</v>
      </c>
      <c r="K69" s="44">
        <f>[1]Лист1!K138</f>
        <v>302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20.57</v>
      </c>
      <c r="H70" s="19">
        <f t="shared" ref="H70" si="31">SUM(H63:H69)</f>
        <v>29.929999999999996</v>
      </c>
      <c r="I70" s="19">
        <f t="shared" ref="I70" si="32">SUM(I63:I69)</f>
        <v>70.11</v>
      </c>
      <c r="J70" s="19">
        <f t="shared" ref="J70:L70" si="33">SUM(J63:J69)</f>
        <v>637.98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20.57</v>
      </c>
      <c r="H81" s="32">
        <f t="shared" ref="H81" si="39">H70+H80</f>
        <v>29.929999999999996</v>
      </c>
      <c r="I81" s="32">
        <f t="shared" ref="I81" si="40">I70+I80</f>
        <v>70.11</v>
      </c>
      <c r="J81" s="32">
        <f t="shared" ref="J81:L81" si="41">J70+J80</f>
        <v>637.98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tr">
        <f>[1]Лист1!E174</f>
        <v>рыба тушенная в томате с овощами</v>
      </c>
      <c r="F82" s="40">
        <f>[1]Лист1!F174</f>
        <v>100</v>
      </c>
      <c r="G82" s="40">
        <f>[1]Лист1!G174</f>
        <v>9.75</v>
      </c>
      <c r="H82" s="40">
        <f>[1]Лист1!H174</f>
        <v>4.95</v>
      </c>
      <c r="I82" s="40">
        <f>[1]Лист1!I174</f>
        <v>3.8</v>
      </c>
      <c r="J82" s="40">
        <f>[1]Лист1!J174</f>
        <v>105</v>
      </c>
      <c r="K82" s="41">
        <f>[1]Лист1!K174</f>
        <v>229</v>
      </c>
      <c r="L82" s="40"/>
    </row>
    <row r="83" spans="1:12" ht="15" x14ac:dyDescent="0.25">
      <c r="A83" s="23"/>
      <c r="B83" s="15"/>
      <c r="C83" s="11"/>
      <c r="D83" s="6" t="str">
        <f>[1]Лист1!D175</f>
        <v>закуска</v>
      </c>
      <c r="E83" s="42" t="str">
        <f>[1]Лист1!E175</f>
        <v>овощи соленные(капуста)</v>
      </c>
      <c r="F83" s="43">
        <f>[1]Лист1!F175</f>
        <v>60</v>
      </c>
      <c r="G83" s="43">
        <f>[1]Лист1!G175</f>
        <v>0.42</v>
      </c>
      <c r="H83" s="43">
        <f>[1]Лист1!H175</f>
        <v>0.06</v>
      </c>
      <c r="I83" s="43">
        <f>[1]Лист1!I175</f>
        <v>1.1399999999999999</v>
      </c>
      <c r="J83" s="43">
        <f>[1]Лист1!J175</f>
        <v>7.2</v>
      </c>
      <c r="K83" s="44">
        <f>[1]Лист1!K175</f>
        <v>71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tr">
        <f>[1]Лист1!E176</f>
        <v>сок витаминизированный</v>
      </c>
      <c r="F84" s="43">
        <f>[1]Лист1!F176</f>
        <v>180</v>
      </c>
      <c r="G84" s="43">
        <f>[1]Лист1!G176</f>
        <v>0.9</v>
      </c>
      <c r="H84" s="43">
        <f>[1]Лист1!H176</f>
        <v>0</v>
      </c>
      <c r="I84" s="43">
        <f>[1]Лист1!I176</f>
        <v>18.18</v>
      </c>
      <c r="J84" s="43">
        <f>[1]Лист1!J176</f>
        <v>76.319999999999993</v>
      </c>
      <c r="K84" s="44">
        <f>[1]Лист1!K176</f>
        <v>389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tr">
        <f>[1]Лист1!E177</f>
        <v>хлеб пшеничный</v>
      </c>
      <c r="F85" s="43">
        <f>[1]Лист1!F177</f>
        <v>30</v>
      </c>
      <c r="G85" s="43">
        <f>[1]Лист1!G177</f>
        <v>2.2799999999999998</v>
      </c>
      <c r="H85" s="43">
        <f>[1]Лист1!H177</f>
        <v>0.24</v>
      </c>
      <c r="I85" s="43">
        <f>[1]Лист1!I177</f>
        <v>14.1</v>
      </c>
      <c r="J85" s="43">
        <f>[1]Лист1!J177</f>
        <v>69</v>
      </c>
      <c r="K85" s="44" t="str">
        <f>[1]Лист1!K177</f>
        <v>Н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tr">
        <f>[1]Лист1!D179</f>
        <v>гарнир</v>
      </c>
      <c r="E87" s="42" t="str">
        <f>[1]Лист1!E179</f>
        <v>пюре картофельное</v>
      </c>
      <c r="F87" s="43">
        <f>[1]Лист1!F179</f>
        <v>130</v>
      </c>
      <c r="G87" s="43">
        <f>[1]Лист1!G179</f>
        <v>2.65</v>
      </c>
      <c r="H87" s="43">
        <f>[1]Лист1!H179</f>
        <v>4.16</v>
      </c>
      <c r="I87" s="43">
        <f>[1]Лист1!I179</f>
        <v>17.72</v>
      </c>
      <c r="J87" s="43">
        <f>[1]Лист1!J179</f>
        <v>118.95</v>
      </c>
      <c r="K87" s="44">
        <f>[1]Лист1!K179</f>
        <v>312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</v>
      </c>
      <c r="H89" s="19">
        <f t="shared" ref="H89" si="43">SUM(H82:H88)</f>
        <v>9.41</v>
      </c>
      <c r="I89" s="19">
        <f t="shared" ref="I89" si="44">SUM(I82:I88)</f>
        <v>54.94</v>
      </c>
      <c r="J89" s="19">
        <f t="shared" ref="J89:L89" si="45">SUM(J82:J88)</f>
        <v>376.46999999999997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16</v>
      </c>
      <c r="H100" s="32">
        <f t="shared" ref="H100" si="51">H89+H99</f>
        <v>9.41</v>
      </c>
      <c r="I100" s="32">
        <f t="shared" ref="I100" si="52">I89+I99</f>
        <v>54.94</v>
      </c>
      <c r="J100" s="32">
        <f t="shared" ref="J100:L100" si="53">J89+J99</f>
        <v>376.46999999999997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200</v>
      </c>
      <c r="G101" s="40">
        <v>21.1</v>
      </c>
      <c r="H101" s="40">
        <v>12.45</v>
      </c>
      <c r="I101" s="40">
        <v>36.049999999999997</v>
      </c>
      <c r="J101" s="40">
        <v>341</v>
      </c>
      <c r="K101" s="41">
        <v>392</v>
      </c>
      <c r="L101" s="40"/>
    </row>
    <row r="102" spans="1:12" ht="15" x14ac:dyDescent="0.25">
      <c r="A102" s="23"/>
      <c r="B102" s="15"/>
      <c r="C102" s="11"/>
      <c r="D102" s="6" t="str">
        <f t="shared" ref="D102:K102" si="54">D45</f>
        <v>закуска</v>
      </c>
      <c r="E102" s="42" t="str">
        <f t="shared" si="54"/>
        <v>овощи соленные(капуста)</v>
      </c>
      <c r="F102" s="43">
        <f t="shared" si="54"/>
        <v>60</v>
      </c>
      <c r="G102" s="43">
        <f t="shared" si="54"/>
        <v>0.42</v>
      </c>
      <c r="H102" s="43">
        <f t="shared" si="54"/>
        <v>0.06</v>
      </c>
      <c r="I102" s="43">
        <f t="shared" si="54"/>
        <v>1.1399999999999999</v>
      </c>
      <c r="J102" s="43">
        <f t="shared" si="54"/>
        <v>7.2</v>
      </c>
      <c r="K102" s="44">
        <f t="shared" si="54"/>
        <v>71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tr">
        <f t="shared" ref="E103:K103" si="55">E46</f>
        <v>компот из смеси сухофруктов</v>
      </c>
      <c r="F103" s="43">
        <f t="shared" si="55"/>
        <v>200</v>
      </c>
      <c r="G103" s="43">
        <f t="shared" si="55"/>
        <v>0.66</v>
      </c>
      <c r="H103" s="43">
        <f t="shared" si="55"/>
        <v>0.09</v>
      </c>
      <c r="I103" s="43">
        <f t="shared" si="55"/>
        <v>32.01</v>
      </c>
      <c r="J103" s="43">
        <f t="shared" si="55"/>
        <v>132.80000000000001</v>
      </c>
      <c r="K103" s="44">
        <f t="shared" si="55"/>
        <v>349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tr">
        <f t="shared" ref="E104:K104" si="56">E47</f>
        <v>хлеб пшеничный</v>
      </c>
      <c r="F104" s="43">
        <f t="shared" si="56"/>
        <v>40</v>
      </c>
      <c r="G104" s="43">
        <f t="shared" si="56"/>
        <v>3.04</v>
      </c>
      <c r="H104" s="43">
        <f t="shared" si="56"/>
        <v>0.32</v>
      </c>
      <c r="I104" s="43">
        <f t="shared" si="56"/>
        <v>18.8</v>
      </c>
      <c r="J104" s="43">
        <f t="shared" si="56"/>
        <v>92</v>
      </c>
      <c r="K104" s="44" t="str">
        <f t="shared" si="56"/>
        <v>Н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7">SUM(G101:G107)</f>
        <v>25.220000000000002</v>
      </c>
      <c r="H108" s="19">
        <f t="shared" si="57"/>
        <v>12.92</v>
      </c>
      <c r="I108" s="19">
        <f t="shared" si="57"/>
        <v>87.999999999999986</v>
      </c>
      <c r="J108" s="19">
        <f t="shared" si="57"/>
        <v>573</v>
      </c>
      <c r="K108" s="25"/>
      <c r="L108" s="19">
        <f t="shared" ref="L108" si="58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9">SUM(G109:G117)</f>
        <v>0</v>
      </c>
      <c r="H118" s="19">
        <f t="shared" si="59"/>
        <v>0</v>
      </c>
      <c r="I118" s="19">
        <f t="shared" si="59"/>
        <v>0</v>
      </c>
      <c r="J118" s="19">
        <f t="shared" si="59"/>
        <v>0</v>
      </c>
      <c r="K118" s="25"/>
      <c r="L118" s="19">
        <f t="shared" ref="L118" si="60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61">G108+G118</f>
        <v>25.220000000000002</v>
      </c>
      <c r="H119" s="32">
        <f t="shared" ref="H119" si="62">H108+H118</f>
        <v>12.92</v>
      </c>
      <c r="I119" s="32">
        <f t="shared" ref="I119" si="63">I108+I118</f>
        <v>87.999999999999986</v>
      </c>
      <c r="J119" s="32">
        <f t="shared" ref="J119:L119" si="64">J108+J118</f>
        <v>573</v>
      </c>
      <c r="K119" s="32"/>
      <c r="L119" s="32">
        <f t="shared" si="64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41</v>
      </c>
      <c r="F120" s="40">
        <v>180</v>
      </c>
      <c r="G120" s="40">
        <v>13.91</v>
      </c>
      <c r="H120" s="40">
        <v>14.32</v>
      </c>
      <c r="I120" s="40">
        <v>34.18</v>
      </c>
      <c r="J120" s="40">
        <v>291</v>
      </c>
      <c r="K120" s="41" t="s">
        <v>42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180</v>
      </c>
      <c r="G122" s="43">
        <v>3.67</v>
      </c>
      <c r="H122" s="43">
        <v>3.19</v>
      </c>
      <c r="I122" s="43">
        <v>15.82</v>
      </c>
      <c r="J122" s="43">
        <v>55.8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40</v>
      </c>
      <c r="G123" s="43">
        <v>2.36</v>
      </c>
      <c r="H123" s="43">
        <v>7.49</v>
      </c>
      <c r="I123" s="43">
        <v>14.89</v>
      </c>
      <c r="J123" s="43">
        <v>136</v>
      </c>
      <c r="K123" s="44">
        <v>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tr">
        <f t="shared" ref="E124:L124" si="65">E29</f>
        <v>яблоко</v>
      </c>
      <c r="F124" s="43">
        <f t="shared" si="65"/>
        <v>100</v>
      </c>
      <c r="G124" s="43">
        <f t="shared" si="65"/>
        <v>0.4</v>
      </c>
      <c r="H124" s="43">
        <f t="shared" si="65"/>
        <v>0.4</v>
      </c>
      <c r="I124" s="43">
        <f t="shared" si="65"/>
        <v>9.8000000000000007</v>
      </c>
      <c r="J124" s="43">
        <f t="shared" si="65"/>
        <v>47</v>
      </c>
      <c r="K124" s="44">
        <f t="shared" si="65"/>
        <v>338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6">SUM(G120:G126)</f>
        <v>20.339999999999996</v>
      </c>
      <c r="H127" s="19">
        <f t="shared" si="66"/>
        <v>25.4</v>
      </c>
      <c r="I127" s="19">
        <f t="shared" si="66"/>
        <v>74.69</v>
      </c>
      <c r="J127" s="19">
        <f t="shared" si="66"/>
        <v>529.79999999999995</v>
      </c>
      <c r="K127" s="25"/>
      <c r="L127" s="19">
        <f t="shared" ref="L127" si="67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8">SUM(G128:G136)</f>
        <v>0</v>
      </c>
      <c r="H137" s="19">
        <f t="shared" si="68"/>
        <v>0</v>
      </c>
      <c r="I137" s="19">
        <f t="shared" si="68"/>
        <v>0</v>
      </c>
      <c r="J137" s="19">
        <f t="shared" si="68"/>
        <v>0</v>
      </c>
      <c r="K137" s="25"/>
      <c r="L137" s="19">
        <f t="shared" ref="L137" si="69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70">G127+G137</f>
        <v>20.339999999999996</v>
      </c>
      <c r="H138" s="32">
        <f t="shared" ref="H138" si="71">H127+H137</f>
        <v>25.4</v>
      </c>
      <c r="I138" s="32">
        <f t="shared" ref="I138" si="72">I127+I137</f>
        <v>74.69</v>
      </c>
      <c r="J138" s="32">
        <f t="shared" ref="J138:L138" si="73">J127+J137</f>
        <v>529.79999999999995</v>
      </c>
      <c r="K138" s="32"/>
      <c r="L138" s="32">
        <f t="shared" si="73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45</v>
      </c>
      <c r="F139" s="40">
        <v>90</v>
      </c>
      <c r="G139" s="40">
        <v>12.52</v>
      </c>
      <c r="H139" s="40">
        <v>24.05</v>
      </c>
      <c r="I139" s="40">
        <v>12.65</v>
      </c>
      <c r="J139" s="40">
        <v>317.45</v>
      </c>
      <c r="K139" s="41">
        <v>295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180</v>
      </c>
      <c r="G141" s="43">
        <v>0.6</v>
      </c>
      <c r="H141" s="43">
        <v>0.08</v>
      </c>
      <c r="I141" s="43">
        <v>28.81</v>
      </c>
      <c r="J141" s="43">
        <v>119.52</v>
      </c>
      <c r="K141" s="44">
        <v>349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 t="shared" ref="E142:K142" si="74">E85</f>
        <v>хлеб пшеничный</v>
      </c>
      <c r="F142" s="43">
        <f t="shared" si="74"/>
        <v>30</v>
      </c>
      <c r="G142" s="43">
        <f t="shared" si="74"/>
        <v>2.2799999999999998</v>
      </c>
      <c r="H142" s="43">
        <f t="shared" si="74"/>
        <v>0.24</v>
      </c>
      <c r="I142" s="43">
        <f t="shared" si="74"/>
        <v>14.1</v>
      </c>
      <c r="J142" s="43">
        <f t="shared" si="74"/>
        <v>69</v>
      </c>
      <c r="K142" s="44" t="str">
        <f t="shared" si="74"/>
        <v>Н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tr">
        <f t="shared" ref="E143:K143" si="75">E124</f>
        <v>яблоко</v>
      </c>
      <c r="F143" s="43">
        <f t="shared" si="75"/>
        <v>100</v>
      </c>
      <c r="G143" s="43">
        <f t="shared" si="75"/>
        <v>0.4</v>
      </c>
      <c r="H143" s="43">
        <f t="shared" si="75"/>
        <v>0.4</v>
      </c>
      <c r="I143" s="43">
        <f t="shared" si="75"/>
        <v>9.8000000000000007</v>
      </c>
      <c r="J143" s="43">
        <f t="shared" si="75"/>
        <v>47</v>
      </c>
      <c r="K143" s="44">
        <f t="shared" si="75"/>
        <v>338</v>
      </c>
      <c r="L143" s="43"/>
    </row>
    <row r="144" spans="1:12" ht="15" x14ac:dyDescent="0.25">
      <c r="A144" s="23"/>
      <c r="B144" s="15"/>
      <c r="C144" s="11"/>
      <c r="D144" s="6" t="s">
        <v>29</v>
      </c>
      <c r="E144" s="42" t="s">
        <v>44</v>
      </c>
      <c r="F144" s="43">
        <v>100</v>
      </c>
      <c r="G144" s="43">
        <v>4.21</v>
      </c>
      <c r="H144" s="43">
        <v>3</v>
      </c>
      <c r="I144" s="43">
        <v>25.9</v>
      </c>
      <c r="J144" s="43">
        <v>147.19999999999999</v>
      </c>
      <c r="K144" s="44">
        <v>302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6">SUM(G139:G145)</f>
        <v>20.009999999999998</v>
      </c>
      <c r="H146" s="19">
        <f t="shared" si="76"/>
        <v>27.769999999999996</v>
      </c>
      <c r="I146" s="19">
        <f t="shared" si="76"/>
        <v>91.259999999999991</v>
      </c>
      <c r="J146" s="19">
        <f t="shared" si="76"/>
        <v>700.17000000000007</v>
      </c>
      <c r="K146" s="25"/>
      <c r="L146" s="19">
        <f t="shared" ref="L146" si="7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8">SUM(G147:G155)</f>
        <v>0</v>
      </c>
      <c r="H156" s="19">
        <f t="shared" si="78"/>
        <v>0</v>
      </c>
      <c r="I156" s="19">
        <f t="shared" si="78"/>
        <v>0</v>
      </c>
      <c r="J156" s="19">
        <f t="shared" si="78"/>
        <v>0</v>
      </c>
      <c r="K156" s="25"/>
      <c r="L156" s="19">
        <f t="shared" ref="L156" si="79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80">G146+G156</f>
        <v>20.009999999999998</v>
      </c>
      <c r="H157" s="32">
        <f t="shared" ref="H157" si="81">H146+H156</f>
        <v>27.769999999999996</v>
      </c>
      <c r="I157" s="32">
        <f t="shared" ref="I157" si="82">I146+I156</f>
        <v>91.259999999999991</v>
      </c>
      <c r="J157" s="32">
        <f t="shared" ref="J157:L157" si="83">J146+J156</f>
        <v>700.17000000000007</v>
      </c>
      <c r="K157" s="32"/>
      <c r="L157" s="32">
        <f t="shared" si="83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49</v>
      </c>
      <c r="F158" s="40">
        <v>175</v>
      </c>
      <c r="G158" s="40">
        <v>12.3</v>
      </c>
      <c r="H158" s="40">
        <v>29.5</v>
      </c>
      <c r="I158" s="40">
        <v>16.579999999999998</v>
      </c>
      <c r="J158" s="40">
        <v>383</v>
      </c>
      <c r="K158" s="41">
        <v>259</v>
      </c>
      <c r="L158" s="40"/>
    </row>
    <row r="159" spans="1:12" ht="15" x14ac:dyDescent="0.25">
      <c r="A159" s="23"/>
      <c r="B159" s="15"/>
      <c r="C159" s="11"/>
      <c r="D159" s="6" t="s">
        <v>47</v>
      </c>
      <c r="E159" s="42" t="s">
        <v>48</v>
      </c>
      <c r="F159" s="43">
        <v>20</v>
      </c>
      <c r="G159" s="43">
        <v>4.6399999999999997</v>
      </c>
      <c r="H159" s="43">
        <v>5.9</v>
      </c>
      <c r="I159" s="43">
        <v>0</v>
      </c>
      <c r="J159" s="43">
        <v>72</v>
      </c>
      <c r="K159" s="44">
        <v>15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180</v>
      </c>
      <c r="G160" s="43">
        <v>0</v>
      </c>
      <c r="H160" s="43">
        <v>0</v>
      </c>
      <c r="I160" s="43">
        <v>17.100000000000001</v>
      </c>
      <c r="J160" s="43">
        <v>72</v>
      </c>
      <c r="K160" s="44">
        <v>507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30</v>
      </c>
      <c r="G161" s="43">
        <v>2.2799999999999998</v>
      </c>
      <c r="H161" s="43">
        <v>0.24</v>
      </c>
      <c r="I161" s="43">
        <v>14.1</v>
      </c>
      <c r="J161" s="43">
        <v>69</v>
      </c>
      <c r="K161" s="44" t="s">
        <v>51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84">SUM(G158:G164)</f>
        <v>19.62</v>
      </c>
      <c r="H165" s="19">
        <f t="shared" si="84"/>
        <v>36.04</v>
      </c>
      <c r="I165" s="19">
        <f t="shared" si="84"/>
        <v>57.58</v>
      </c>
      <c r="J165" s="19">
        <f t="shared" si="84"/>
        <v>643</v>
      </c>
      <c r="K165" s="25"/>
      <c r="L165" s="19">
        <f t="shared" ref="L165" si="8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6">SUM(G166:G174)</f>
        <v>0</v>
      </c>
      <c r="H175" s="19">
        <f t="shared" si="86"/>
        <v>0</v>
      </c>
      <c r="I175" s="19">
        <f t="shared" si="86"/>
        <v>0</v>
      </c>
      <c r="J175" s="19">
        <f t="shared" si="86"/>
        <v>0</v>
      </c>
      <c r="K175" s="25"/>
      <c r="L175" s="19">
        <f t="shared" ref="L175" si="87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505</v>
      </c>
      <c r="G176" s="32">
        <f t="shared" ref="G176" si="88">G165+G175</f>
        <v>19.62</v>
      </c>
      <c r="H176" s="32">
        <f t="shared" ref="H176" si="89">H165+H175</f>
        <v>36.04</v>
      </c>
      <c r="I176" s="32">
        <f t="shared" ref="I176" si="90">I165+I175</f>
        <v>57.58</v>
      </c>
      <c r="J176" s="32">
        <f t="shared" ref="J176:L176" si="91">J165+J175</f>
        <v>643</v>
      </c>
      <c r="K176" s="32"/>
      <c r="L176" s="32">
        <f t="shared" si="91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54</v>
      </c>
      <c r="F177" s="40">
        <v>200</v>
      </c>
      <c r="G177" s="40">
        <v>5.55</v>
      </c>
      <c r="H177" s="40">
        <v>9.7449999999999992</v>
      </c>
      <c r="I177" s="40">
        <v>38.5</v>
      </c>
      <c r="J177" s="40">
        <v>204.5</v>
      </c>
      <c r="K177" s="41">
        <v>182</v>
      </c>
      <c r="L177" s="40"/>
    </row>
    <row r="178" spans="1:12" ht="15" x14ac:dyDescent="0.25">
      <c r="A178" s="23"/>
      <c r="B178" s="15"/>
      <c r="C178" s="11"/>
      <c r="D178" s="6" t="s">
        <v>29</v>
      </c>
      <c r="E178" s="42" t="s">
        <v>55</v>
      </c>
      <c r="F178" s="43">
        <v>40</v>
      </c>
      <c r="G178" s="43">
        <v>5.08</v>
      </c>
      <c r="H178" s="43">
        <v>4.5999999999999996</v>
      </c>
      <c r="I178" s="43">
        <v>0.28000000000000003</v>
      </c>
      <c r="J178" s="43">
        <v>63</v>
      </c>
      <c r="K178" s="44">
        <v>209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180</v>
      </c>
      <c r="G179" s="43">
        <v>0.11</v>
      </c>
      <c r="H179" s="43">
        <v>0.01</v>
      </c>
      <c r="I179" s="43">
        <v>13.68</v>
      </c>
      <c r="J179" s="43">
        <v>55.8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2.2799999999999998</v>
      </c>
      <c r="H180" s="43">
        <v>0.24</v>
      </c>
      <c r="I180" s="43">
        <v>14.1</v>
      </c>
      <c r="J180" s="43">
        <v>69</v>
      </c>
      <c r="K180" s="44" t="s">
        <v>51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56</v>
      </c>
      <c r="F182" s="43">
        <v>60</v>
      </c>
      <c r="G182" s="43">
        <v>0</v>
      </c>
      <c r="H182" s="43">
        <v>2.4</v>
      </c>
      <c r="I182" s="43">
        <v>4.2</v>
      </c>
      <c r="J182" s="43">
        <v>39</v>
      </c>
      <c r="K182" s="44" t="s">
        <v>51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92">SUM(G177:G183)</f>
        <v>13.019999999999998</v>
      </c>
      <c r="H184" s="19">
        <f t="shared" si="92"/>
        <v>16.994999999999997</v>
      </c>
      <c r="I184" s="19">
        <f t="shared" si="92"/>
        <v>70.760000000000005</v>
      </c>
      <c r="J184" s="19">
        <f t="shared" si="92"/>
        <v>431.3</v>
      </c>
      <c r="K184" s="25"/>
      <c r="L184" s="19">
        <f t="shared" ref="L184" si="9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94">SUM(G185:G193)</f>
        <v>0</v>
      </c>
      <c r="H194" s="19">
        <f t="shared" si="94"/>
        <v>0</v>
      </c>
      <c r="I194" s="19">
        <f t="shared" si="94"/>
        <v>0</v>
      </c>
      <c r="J194" s="19">
        <f t="shared" si="94"/>
        <v>0</v>
      </c>
      <c r="K194" s="25"/>
      <c r="L194" s="19">
        <f t="shared" ref="L194" si="95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510</v>
      </c>
      <c r="G195" s="32">
        <f t="shared" ref="G195" si="96">G184+G194</f>
        <v>13.019999999999998</v>
      </c>
      <c r="H195" s="32">
        <f t="shared" ref="H195" si="97">H184+H194</f>
        <v>16.994999999999997</v>
      </c>
      <c r="I195" s="32">
        <f t="shared" ref="I195" si="98">I184+I194</f>
        <v>70.760000000000005</v>
      </c>
      <c r="J195" s="32">
        <f t="shared" ref="J195:L195" si="99">J184+J194</f>
        <v>431.3</v>
      </c>
      <c r="K195" s="32"/>
      <c r="L195" s="32">
        <f t="shared" si="99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501.5</v>
      </c>
      <c r="G196" s="34">
        <f t="shared" ref="G196:J196" si="100">(G24+G43+G62+G81+G100+G119+G138+G157+G176+G195)/(IF(G24=0,0,1)+IF(G43=0,0,1)+IF(G62=0,0,1)+IF(G81=0,0,1)+IF(G100=0,0,1)+IF(G119=0,0,1)+IF(G138=0,0,1)+IF(G157=0,0,1)+IF(G176=0,0,1)+IF(G195=0,0,1))</f>
        <v>19.32</v>
      </c>
      <c r="H196" s="34">
        <f t="shared" si="100"/>
        <v>23.698499999999999</v>
      </c>
      <c r="I196" s="34">
        <f t="shared" si="100"/>
        <v>71.805000000000007</v>
      </c>
      <c r="J196" s="34">
        <f t="shared" si="100"/>
        <v>565.41300000000001</v>
      </c>
      <c r="K196" s="34"/>
      <c r="L196" s="34" t="e">
        <f t="shared" ref="L196" si="101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2022-05-16T14:23:56Z</dcterms:created>
  <dcterms:modified xsi:type="dcterms:W3CDTF">2023-10-25T09:04:04Z</dcterms:modified>
</cp:coreProperties>
</file>